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3. 유가희 회사\01. 자격검정센터\2024_자검\01. 출제\01. 출제\13. ITQ_9월_정기\10. 기출공지\109_엑셀\"/>
    </mc:Choice>
  </mc:AlternateContent>
  <bookViews>
    <workbookView xWindow="-105" yWindow="-105" windowWidth="23250" windowHeight="12450"/>
  </bookViews>
  <sheets>
    <sheet name="제1작업" sheetId="1" r:id="rId1"/>
    <sheet name="제2작업" sheetId="2" r:id="rId2"/>
    <sheet name="제3작업" sheetId="3" r:id="rId3"/>
    <sheet name="제4작업" sheetId="14" r:id="rId4"/>
  </sheets>
  <definedNames>
    <definedName name="_xlnm._FilterDatabase" localSheetId="1" hidden="1">제2작업!$B$2:$H$10</definedName>
    <definedName name="_xlnm.Criteria" localSheetId="1">제2작업!$B$14:$C$15</definedName>
    <definedName name="_xlnm.Extract" localSheetId="1">제2작업!$B$18:$F$18</definedName>
    <definedName name="분류">제1작업!$D$5:$D$12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3" l="1"/>
  <c r="H10" i="3"/>
  <c r="H6" i="3"/>
  <c r="H17" i="3" s="1"/>
  <c r="C16" i="3"/>
  <c r="C11" i="3"/>
  <c r="C7" i="3"/>
  <c r="C18" i="3" s="1"/>
  <c r="H11" i="2"/>
  <c r="J14" i="1"/>
  <c r="E14" i="1"/>
  <c r="E13" i="1"/>
  <c r="I5" i="1" l="1"/>
  <c r="I6" i="1"/>
  <c r="I7" i="1"/>
  <c r="I8" i="1"/>
  <c r="I9" i="1"/>
  <c r="I10" i="1"/>
  <c r="I11" i="1"/>
  <c r="I12" i="1"/>
  <c r="J13" i="1" l="1"/>
  <c r="J5" i="1"/>
  <c r="J6" i="1"/>
  <c r="J7" i="1"/>
  <c r="J8" i="1"/>
  <c r="J9" i="1"/>
  <c r="J10" i="1"/>
  <c r="J11" i="1"/>
  <c r="J12" i="1"/>
</calcChain>
</file>

<file path=xl/sharedStrings.xml><?xml version="1.0" encoding="utf-8"?>
<sst xmlns="http://schemas.openxmlformats.org/spreadsheetml/2006/main" count="125" uniqueCount="43">
  <si>
    <t>전체 개수</t>
  </si>
  <si>
    <t>전체 평균</t>
  </si>
  <si>
    <t>순위</t>
  </si>
  <si>
    <t>코드</t>
  </si>
  <si>
    <t>제품명</t>
  </si>
  <si>
    <t>매입일자</t>
  </si>
  <si>
    <t>소비자가
(단위:원)</t>
  </si>
  <si>
    <t>회원가
(단위:원)</t>
  </si>
  <si>
    <t>판매수량</t>
  </si>
  <si>
    <t>이벤트</t>
  </si>
  <si>
    <t>우비세트</t>
  </si>
  <si>
    <t>우산</t>
  </si>
  <si>
    <t>겨울왕국</t>
  </si>
  <si>
    <t>최저 판매수량</t>
  </si>
  <si>
    <t>레인부츠</t>
    <phoneticPr fontId="2" type="noConversion"/>
  </si>
  <si>
    <t>러버 레인</t>
  </si>
  <si>
    <t>러버 레인</t>
    <phoneticPr fontId="2" type="noConversion"/>
  </si>
  <si>
    <t>카프 블랙</t>
    <phoneticPr fontId="2" type="noConversion"/>
  </si>
  <si>
    <t>첼시</t>
    <phoneticPr fontId="2" type="noConversion"/>
  </si>
  <si>
    <t>신라의 미소</t>
    <phoneticPr fontId="2" type="noConversion"/>
  </si>
  <si>
    <t>청와단청</t>
    <phoneticPr fontId="2" type="noConversion"/>
  </si>
  <si>
    <t>고려청자</t>
    <phoneticPr fontId="2" type="noConversion"/>
  </si>
  <si>
    <t>초충도</t>
    <phoneticPr fontId="2" type="noConversion"/>
  </si>
  <si>
    <t>레인부츠 제품 개수</t>
    <phoneticPr fontId="2" type="noConversion"/>
  </si>
  <si>
    <t>분류</t>
    <phoneticPr fontId="2" type="noConversion"/>
  </si>
  <si>
    <t>124-DG</t>
    <phoneticPr fontId="2" type="noConversion"/>
  </si>
  <si>
    <t>224-DG</t>
    <phoneticPr fontId="2" type="noConversion"/>
  </si>
  <si>
    <t>164-AT</t>
    <phoneticPr fontId="2" type="noConversion"/>
  </si>
  <si>
    <t>154-CT</t>
    <phoneticPr fontId="2" type="noConversion"/>
  </si>
  <si>
    <t>121-AP</t>
    <phoneticPr fontId="2" type="noConversion"/>
  </si>
  <si>
    <t>165-DR</t>
    <phoneticPr fontId="2" type="noConversion"/>
  </si>
  <si>
    <t>114-DR</t>
    <phoneticPr fontId="2" type="noConversion"/>
  </si>
  <si>
    <t>382-AP</t>
    <phoneticPr fontId="2" type="noConversion"/>
  </si>
  <si>
    <t>청와단청 회원가(단위:원)</t>
    <phoneticPr fontId="2" type="noConversion"/>
  </si>
  <si>
    <t>레인부츠 회원가(단위:원) 평균</t>
    <phoneticPr fontId="2" type="noConversion"/>
  </si>
  <si>
    <t>&lt;&gt;레인부츠</t>
    <phoneticPr fontId="2" type="noConversion"/>
  </si>
  <si>
    <t>&gt;=200</t>
    <phoneticPr fontId="2" type="noConversion"/>
  </si>
  <si>
    <t>우산 개수</t>
  </si>
  <si>
    <t>우비세트 개수</t>
  </si>
  <si>
    <t>레인부츠 개수</t>
  </si>
  <si>
    <t>우산 평균</t>
  </si>
  <si>
    <t>우비세트 평균</t>
  </si>
  <si>
    <t>레인부츠 평균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</si>
</sst>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#,##0&quot;원&quot;"/>
    <numFmt numFmtId="177" formatCode="#,##0&quot;개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auto="1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176" fontId="3" fillId="0" borderId="0" xfId="0" applyNumberFormat="1" applyFont="1">
      <alignment vertical="center"/>
    </xf>
    <xf numFmtId="41" fontId="3" fillId="0" borderId="0" xfId="0" applyNumberFormat="1" applyFo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1" fontId="3" fillId="0" borderId="10" xfId="1" applyFont="1" applyBorder="1" applyAlignment="1">
      <alignment horizontal="right" vertical="center"/>
    </xf>
    <xf numFmtId="41" fontId="3" fillId="0" borderId="1" xfId="1" applyFont="1" applyBorder="1" applyAlignment="1">
      <alignment vertical="center"/>
    </xf>
    <xf numFmtId="41" fontId="3" fillId="0" borderId="9" xfId="1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1" fontId="3" fillId="0" borderId="2" xfId="1" applyFont="1" applyBorder="1" applyAlignment="1">
      <alignment vertical="center"/>
    </xf>
    <xf numFmtId="41" fontId="3" fillId="0" borderId="0" xfId="1" applyFont="1" applyBorder="1" applyAlignment="1">
      <alignment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1" fontId="3" fillId="0" borderId="4" xfId="1" applyFont="1" applyBorder="1" applyAlignment="1">
      <alignment horizontal="right" vertical="center"/>
    </xf>
    <xf numFmtId="41" fontId="3" fillId="0" borderId="4" xfId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41" fontId="3" fillId="0" borderId="5" xfId="1" applyFont="1" applyBorder="1" applyAlignment="1">
      <alignment horizontal="right" vertical="center"/>
    </xf>
    <xf numFmtId="41" fontId="3" fillId="0" borderId="4" xfId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41" fontId="3" fillId="0" borderId="9" xfId="1" applyFont="1" applyBorder="1" applyAlignment="1">
      <alignment horizontal="center" vertical="center"/>
    </xf>
    <xf numFmtId="41" fontId="3" fillId="0" borderId="9" xfId="1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1" fontId="3" fillId="0" borderId="1" xfId="1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9" xfId="0" applyNumberFormat="1" applyFont="1" applyBorder="1" applyAlignment="1">
      <alignment horizontal="center" vertical="center"/>
    </xf>
    <xf numFmtId="177" fontId="3" fillId="0" borderId="4" xfId="1" applyNumberFormat="1" applyFont="1" applyBorder="1" applyAlignment="1">
      <alignment vertical="center"/>
    </xf>
    <xf numFmtId="177" fontId="3" fillId="0" borderId="1" xfId="1" applyNumberFormat="1" applyFont="1" applyBorder="1" applyAlignment="1">
      <alignment vertical="center"/>
    </xf>
    <xf numFmtId="177" fontId="3" fillId="0" borderId="9" xfId="1" applyNumberFormat="1" applyFont="1" applyBorder="1" applyAlignment="1">
      <alignment vertical="center"/>
    </xf>
    <xf numFmtId="14" fontId="3" fillId="0" borderId="2" xfId="0" applyNumberFormat="1" applyFont="1" applyBorder="1" applyAlignment="1">
      <alignment horizontal="center" vertical="center"/>
    </xf>
    <xf numFmtId="177" fontId="3" fillId="0" borderId="2" xfId="1" applyNumberFormat="1" applyFont="1" applyBorder="1" applyAlignment="1">
      <alignment vertical="center"/>
    </xf>
    <xf numFmtId="14" fontId="3" fillId="0" borderId="0" xfId="0" applyNumberFormat="1" applyFont="1" applyBorder="1" applyAlignment="1">
      <alignment horizontal="center" vertical="center"/>
    </xf>
    <xf numFmtId="177" fontId="3" fillId="0" borderId="0" xfId="1" applyNumberFormat="1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레인부츠 및 우산의 판매 현황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회원가(단위:원)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(제1작업!$C$5:$C$6,제1작업!$C$8,제1작업!$C$10:$C$12)</c:f>
              <c:strCache>
                <c:ptCount val="6"/>
                <c:pt idx="0">
                  <c:v>러버 레인</c:v>
                </c:pt>
                <c:pt idx="1">
                  <c:v>청와단청</c:v>
                </c:pt>
                <c:pt idx="2">
                  <c:v>카프 블랙</c:v>
                </c:pt>
                <c:pt idx="3">
                  <c:v>첼시</c:v>
                </c:pt>
                <c:pt idx="4">
                  <c:v>신라의 미소</c:v>
                </c:pt>
                <c:pt idx="5">
                  <c:v>고려청자</c:v>
                </c:pt>
              </c:strCache>
            </c:strRef>
          </c:cat>
          <c:val>
            <c:numRef>
              <c:f>(제1작업!$G$5:$G$6,제1작업!$G$8,제1작업!$G$10:$G$12)</c:f>
              <c:numCache>
                <c:formatCode>_(* #,##0_);_(* \(#,##0\);_(* "-"_);_(@_)</c:formatCode>
                <c:ptCount val="6"/>
                <c:pt idx="0">
                  <c:v>52000</c:v>
                </c:pt>
                <c:pt idx="1">
                  <c:v>11000</c:v>
                </c:pt>
                <c:pt idx="2">
                  <c:v>34500</c:v>
                </c:pt>
                <c:pt idx="3">
                  <c:v>20000</c:v>
                </c:pt>
                <c:pt idx="4">
                  <c:v>13600</c:v>
                </c:pt>
                <c:pt idx="5">
                  <c:v>18600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CA-4097-AE64-68F28AF9E6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742504975"/>
        <c:axId val="533214399"/>
      </c:barChart>
      <c:lineChart>
        <c:grouping val="standard"/>
        <c:varyColors val="0"/>
        <c:ser>
          <c:idx val="1"/>
          <c:order val="1"/>
          <c:tx>
            <c:strRef>
              <c:f>제1작업!$H$4</c:f>
              <c:strCache>
                <c:ptCount val="1"/>
                <c:pt idx="0">
                  <c:v>판매수량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4CA-4097-AE64-68F28AF9E6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(제1작업!$C$5:$C$6,제1작업!$C$8,제1작업!$C$10:$C$12)</c:f>
              <c:strCache>
                <c:ptCount val="6"/>
                <c:pt idx="0">
                  <c:v>러버 레인</c:v>
                </c:pt>
                <c:pt idx="1">
                  <c:v>청와단청</c:v>
                </c:pt>
                <c:pt idx="2">
                  <c:v>카프 블랙</c:v>
                </c:pt>
                <c:pt idx="3">
                  <c:v>첼시</c:v>
                </c:pt>
                <c:pt idx="4">
                  <c:v>신라의 미소</c:v>
                </c:pt>
                <c:pt idx="5">
                  <c:v>고려청자</c:v>
                </c:pt>
              </c:strCache>
            </c:strRef>
          </c:cat>
          <c:val>
            <c:numRef>
              <c:f>(제1작업!$H$5:$H$6,제1작업!$H$8,제1작업!$H$10:$H$12)</c:f>
              <c:numCache>
                <c:formatCode>#,##0"개"</c:formatCode>
                <c:ptCount val="6"/>
                <c:pt idx="0">
                  <c:v>87</c:v>
                </c:pt>
                <c:pt idx="1">
                  <c:v>98</c:v>
                </c:pt>
                <c:pt idx="2">
                  <c:v>374</c:v>
                </c:pt>
                <c:pt idx="3">
                  <c:v>254</c:v>
                </c:pt>
                <c:pt idx="4">
                  <c:v>218</c:v>
                </c:pt>
                <c:pt idx="5">
                  <c:v>328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CA-4097-AE64-68F28AF9E6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653039"/>
        <c:axId val="34652207"/>
      </c:lineChart>
      <c:catAx>
        <c:axId val="742504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533214399"/>
        <c:crosses val="autoZero"/>
        <c:auto val="1"/>
        <c:lblAlgn val="ctr"/>
        <c:lblOffset val="100"/>
        <c:noMultiLvlLbl val="0"/>
      </c:catAx>
      <c:valAx>
        <c:axId val="533214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742504975"/>
        <c:crosses val="autoZero"/>
        <c:crossBetween val="between"/>
      </c:valAx>
      <c:valAx>
        <c:axId val="34652207"/>
        <c:scaling>
          <c:orientation val="minMax"/>
        </c:scaling>
        <c:delete val="0"/>
        <c:axPos val="r"/>
        <c:numFmt formatCode="#,##0&quot;개&quot;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34653039"/>
        <c:crosses val="max"/>
        <c:crossBetween val="between"/>
        <c:majorUnit val="100"/>
      </c:valAx>
      <c:catAx>
        <c:axId val="34653039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4652207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104775</xdr:rowOff>
    </xdr:from>
    <xdr:to>
      <xdr:col>6</xdr:col>
      <xdr:colOff>430530</xdr:colOff>
      <xdr:row>2</xdr:row>
      <xdr:rowOff>203835</xdr:rowOff>
    </xdr:to>
    <xdr:sp macro="" textlink="">
      <xdr:nvSpPr>
        <xdr:cNvPr id="4" name="사다리꼴 3">
          <a:extLst>
            <a:ext uri="{FF2B5EF4-FFF2-40B4-BE49-F238E27FC236}">
              <a16:creationId xmlns:a16="http://schemas.microsoft.com/office/drawing/2014/main" id="{16C77847-4469-4232-A792-6915B2415079}"/>
            </a:ext>
          </a:extLst>
        </xdr:cNvPr>
        <xdr:cNvSpPr/>
      </xdr:nvSpPr>
      <xdr:spPr>
        <a:xfrm>
          <a:off x="121920" y="104775"/>
          <a:ext cx="4842510" cy="723900"/>
        </a:xfrm>
        <a:prstGeom prst="trapezoid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블루레인 매출 현황</a:t>
          </a:r>
        </a:p>
      </xdr:txBody>
    </xdr:sp>
    <xdr:clientData/>
  </xdr:twoCellAnchor>
  <xdr:twoCellAnchor>
    <xdr:from>
      <xdr:col>6</xdr:col>
      <xdr:colOff>842010</xdr:colOff>
      <xdr:row>0</xdr:row>
      <xdr:rowOff>91440</xdr:rowOff>
    </xdr:from>
    <xdr:to>
      <xdr:col>10</xdr:col>
      <xdr:colOff>0</xdr:colOff>
      <xdr:row>2</xdr:row>
      <xdr:rowOff>217170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2FCDD76D-9EFE-4727-B395-A461B45FAF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83530" y="91440"/>
          <a:ext cx="2678430" cy="75057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634E0A0F-B5DB-48F5-9145-5D2E61F499F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0.55401</cdr:x>
      <cdr:y>0.11659</cdr:y>
    </cdr:from>
    <cdr:to>
      <cdr:x>0.68992</cdr:x>
      <cdr:y>0.21356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70DF374B-8063-41E2-8F83-C718C00F8304}"/>
            </a:ext>
          </a:extLst>
        </cdr:cNvPr>
        <cdr:cNvSpPr/>
      </cdr:nvSpPr>
      <cdr:spPr>
        <a:xfrm xmlns:a="http://schemas.openxmlformats.org/drawingml/2006/main">
          <a:off x="5148317" y="707697"/>
          <a:ext cx="1262993" cy="588579"/>
        </a:xfrm>
        <a:prstGeom xmlns:a="http://schemas.openxmlformats.org/drawingml/2006/main" prst="wedgeRoundRectCallout">
          <a:avLst>
            <a:gd name="adj1" fmla="val -81251"/>
            <a:gd name="adj2" fmla="val -14029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ysClr val="windowText" lastClr="000000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판매수량</a:t>
          </a:r>
          <a:endParaRPr lang="ko-KR">
            <a:solidFill>
              <a:sysClr val="windowText" lastClr="000000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2"/>
  <sheetViews>
    <sheetView tabSelected="1" zoomScaleNormal="100" workbookViewId="0">
      <selection activeCell="D26" sqref="D26"/>
    </sheetView>
  </sheetViews>
  <sheetFormatPr defaultColWidth="8.75" defaultRowHeight="16.5" x14ac:dyDescent="0.3"/>
  <cols>
    <col min="1" max="1" width="1.625" style="1" customWidth="1"/>
    <col min="2" max="2" width="10.125" style="1" customWidth="1"/>
    <col min="3" max="3" width="12.25" style="1" customWidth="1"/>
    <col min="4" max="4" width="12" style="1" customWidth="1"/>
    <col min="5" max="5" width="12.375" style="1" customWidth="1"/>
    <col min="6" max="8" width="11.25" style="1" customWidth="1"/>
    <col min="9" max="9" width="12.375" style="1" customWidth="1"/>
    <col min="10" max="10" width="11.25" style="1" customWidth="1"/>
    <col min="11" max="11" width="10.75" customWidth="1"/>
    <col min="12" max="16384" width="8.75" style="1"/>
  </cols>
  <sheetData>
    <row r="1" spans="2:10" ht="24.6" customHeight="1" x14ac:dyDescent="0.3"/>
    <row r="2" spans="2:10" ht="24.6" customHeight="1" x14ac:dyDescent="0.3"/>
    <row r="3" spans="2:10" ht="24.6" customHeight="1" thickBot="1" x14ac:dyDescent="0.35"/>
    <row r="4" spans="2:10" ht="27.75" thickBot="1" x14ac:dyDescent="0.35">
      <c r="B4" s="20" t="s">
        <v>3</v>
      </c>
      <c r="C4" s="21" t="s">
        <v>4</v>
      </c>
      <c r="D4" s="21" t="s">
        <v>24</v>
      </c>
      <c r="E4" s="21" t="s">
        <v>5</v>
      </c>
      <c r="F4" s="22" t="s">
        <v>6</v>
      </c>
      <c r="G4" s="22" t="s">
        <v>7</v>
      </c>
      <c r="H4" s="22" t="s">
        <v>8</v>
      </c>
      <c r="I4" s="21" t="s">
        <v>9</v>
      </c>
      <c r="J4" s="23" t="s">
        <v>2</v>
      </c>
    </row>
    <row r="5" spans="2:10" ht="19.149999999999999" customHeight="1" x14ac:dyDescent="0.3">
      <c r="B5" s="24" t="s">
        <v>25</v>
      </c>
      <c r="C5" s="25" t="s">
        <v>16</v>
      </c>
      <c r="D5" s="25" t="s">
        <v>14</v>
      </c>
      <c r="E5" s="38">
        <v>45524</v>
      </c>
      <c r="F5" s="27">
        <v>59000</v>
      </c>
      <c r="G5" s="27">
        <v>52000</v>
      </c>
      <c r="H5" s="41">
        <v>87</v>
      </c>
      <c r="I5" s="30" t="str">
        <f t="shared" ref="I5:I12" si="0">IF(RIGHT(B5,1)="T","9월 40% 할인","")</f>
        <v/>
      </c>
      <c r="J5" s="28" t="str">
        <f t="shared" ref="J5:J12" si="1">_xlfn.RANK.EQ(H5,$H$5:$H$12)&amp;"위"</f>
        <v>7위</v>
      </c>
    </row>
    <row r="6" spans="2:10" ht="19.149999999999999" customHeight="1" x14ac:dyDescent="0.3">
      <c r="B6" s="2" t="s">
        <v>26</v>
      </c>
      <c r="C6" s="12" t="s">
        <v>20</v>
      </c>
      <c r="D6" s="12" t="s">
        <v>11</v>
      </c>
      <c r="E6" s="39">
        <v>45525</v>
      </c>
      <c r="F6" s="14">
        <v>13000</v>
      </c>
      <c r="G6" s="14">
        <v>11000</v>
      </c>
      <c r="H6" s="42">
        <v>98</v>
      </c>
      <c r="I6" s="31" t="str">
        <f t="shared" si="0"/>
        <v/>
      </c>
      <c r="J6" s="4" t="str">
        <f t="shared" si="1"/>
        <v>6위</v>
      </c>
    </row>
    <row r="7" spans="2:10" ht="19.149999999999999" customHeight="1" x14ac:dyDescent="0.3">
      <c r="B7" s="2" t="s">
        <v>27</v>
      </c>
      <c r="C7" s="12" t="s">
        <v>12</v>
      </c>
      <c r="D7" s="12" t="s">
        <v>10</v>
      </c>
      <c r="E7" s="39">
        <v>45526</v>
      </c>
      <c r="F7" s="14">
        <v>24500</v>
      </c>
      <c r="G7" s="14">
        <v>20000</v>
      </c>
      <c r="H7" s="42">
        <v>325</v>
      </c>
      <c r="I7" s="31" t="str">
        <f t="shared" si="0"/>
        <v>9월 40% 할인</v>
      </c>
      <c r="J7" s="4" t="str">
        <f t="shared" si="1"/>
        <v>3위</v>
      </c>
    </row>
    <row r="8" spans="2:10" ht="19.149999999999999" customHeight="1" x14ac:dyDescent="0.3">
      <c r="B8" s="2" t="s">
        <v>28</v>
      </c>
      <c r="C8" s="12" t="s">
        <v>17</v>
      </c>
      <c r="D8" s="12" t="s">
        <v>14</v>
      </c>
      <c r="E8" s="39">
        <v>45509</v>
      </c>
      <c r="F8" s="14">
        <v>49000</v>
      </c>
      <c r="G8" s="14">
        <v>34500</v>
      </c>
      <c r="H8" s="42">
        <v>374</v>
      </c>
      <c r="I8" s="31" t="str">
        <f t="shared" si="0"/>
        <v>9월 40% 할인</v>
      </c>
      <c r="J8" s="4" t="str">
        <f t="shared" si="1"/>
        <v>1위</v>
      </c>
    </row>
    <row r="9" spans="2:10" ht="19.149999999999999" customHeight="1" x14ac:dyDescent="0.3">
      <c r="B9" s="2" t="s">
        <v>29</v>
      </c>
      <c r="C9" s="12" t="s">
        <v>22</v>
      </c>
      <c r="D9" s="12" t="s">
        <v>10</v>
      </c>
      <c r="E9" s="39">
        <v>45520</v>
      </c>
      <c r="F9" s="14">
        <v>58700</v>
      </c>
      <c r="G9" s="14">
        <v>51500</v>
      </c>
      <c r="H9" s="42">
        <v>78</v>
      </c>
      <c r="I9" s="31" t="str">
        <f t="shared" si="0"/>
        <v/>
      </c>
      <c r="J9" s="4" t="str">
        <f t="shared" si="1"/>
        <v>8위</v>
      </c>
    </row>
    <row r="10" spans="2:10" ht="19.149999999999999" customHeight="1" x14ac:dyDescent="0.3">
      <c r="B10" s="2" t="s">
        <v>30</v>
      </c>
      <c r="C10" s="12" t="s">
        <v>18</v>
      </c>
      <c r="D10" s="12" t="s">
        <v>14</v>
      </c>
      <c r="E10" s="39">
        <v>45512</v>
      </c>
      <c r="F10" s="14">
        <v>24000</v>
      </c>
      <c r="G10" s="14">
        <v>20000</v>
      </c>
      <c r="H10" s="42">
        <v>254</v>
      </c>
      <c r="I10" s="31" t="str">
        <f t="shared" si="0"/>
        <v/>
      </c>
      <c r="J10" s="4" t="str">
        <f t="shared" si="1"/>
        <v>4위</v>
      </c>
    </row>
    <row r="11" spans="2:10" ht="19.149999999999999" customHeight="1" x14ac:dyDescent="0.3">
      <c r="B11" s="2" t="s">
        <v>31</v>
      </c>
      <c r="C11" s="12" t="s">
        <v>19</v>
      </c>
      <c r="D11" s="12" t="s">
        <v>11</v>
      </c>
      <c r="E11" s="39">
        <v>45516</v>
      </c>
      <c r="F11" s="14">
        <v>18000</v>
      </c>
      <c r="G11" s="14">
        <v>13600</v>
      </c>
      <c r="H11" s="42">
        <v>218</v>
      </c>
      <c r="I11" s="31" t="str">
        <f t="shared" si="0"/>
        <v/>
      </c>
      <c r="J11" s="4" t="str">
        <f t="shared" si="1"/>
        <v>5위</v>
      </c>
    </row>
    <row r="12" spans="2:10" ht="19.149999999999999" customHeight="1" thickBot="1" x14ac:dyDescent="0.35">
      <c r="B12" s="10" t="s">
        <v>32</v>
      </c>
      <c r="C12" s="11" t="s">
        <v>21</v>
      </c>
      <c r="D12" s="11" t="s">
        <v>11</v>
      </c>
      <c r="E12" s="40">
        <v>45520</v>
      </c>
      <c r="F12" s="15">
        <v>21700</v>
      </c>
      <c r="G12" s="15">
        <v>18600</v>
      </c>
      <c r="H12" s="43">
        <v>328</v>
      </c>
      <c r="I12" s="32" t="str">
        <f t="shared" si="0"/>
        <v/>
      </c>
      <c r="J12" s="5" t="str">
        <f t="shared" si="1"/>
        <v>2위</v>
      </c>
    </row>
    <row r="13" spans="2:10" ht="19.149999999999999" customHeight="1" x14ac:dyDescent="0.3">
      <c r="B13" s="48" t="s">
        <v>33</v>
      </c>
      <c r="C13" s="49"/>
      <c r="D13" s="50"/>
      <c r="E13" s="26">
        <f>INDEX(B5:H12,MATCH("청와단청",C5:C12,0),6)</f>
        <v>11000</v>
      </c>
      <c r="F13" s="51"/>
      <c r="G13" s="53" t="s">
        <v>13</v>
      </c>
      <c r="H13" s="49"/>
      <c r="I13" s="50"/>
      <c r="J13" s="29">
        <f>MIN(H5:H12)</f>
        <v>78</v>
      </c>
    </row>
    <row r="14" spans="2:10" ht="19.149999999999999" customHeight="1" thickBot="1" x14ac:dyDescent="0.35">
      <c r="B14" s="54" t="s">
        <v>23</v>
      </c>
      <c r="C14" s="55"/>
      <c r="D14" s="56"/>
      <c r="E14" s="33">
        <f>COUNTIF(분류,"레인부츠")</f>
        <v>3</v>
      </c>
      <c r="F14" s="52"/>
      <c r="G14" s="6" t="s">
        <v>4</v>
      </c>
      <c r="H14" s="11" t="s">
        <v>15</v>
      </c>
      <c r="I14" s="7" t="s">
        <v>8</v>
      </c>
      <c r="J14" s="13">
        <f>VLOOKUP(H14,C5:H12,6,0)</f>
        <v>87</v>
      </c>
    </row>
    <row r="16" spans="2:10" x14ac:dyDescent="0.3">
      <c r="E16" s="8"/>
    </row>
    <row r="17" spans="6:13" x14ac:dyDescent="0.3">
      <c r="F17" s="9"/>
    </row>
    <row r="22" spans="6:13" x14ac:dyDescent="0.3">
      <c r="M22" s="9"/>
    </row>
  </sheetData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2" priority="1">
      <formula>$H5&gt;=300</formula>
    </cfRule>
  </conditionalFormatting>
  <dataValidations count="1">
    <dataValidation type="list" allowBlank="1" showInputMessage="1" showErrorMessage="1" sqref="H14">
      <formula1>$C$5:$C$12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1"/>
  <sheetViews>
    <sheetView zoomScaleNormal="100" workbookViewId="0">
      <selection activeCell="N13" sqref="N13"/>
    </sheetView>
  </sheetViews>
  <sheetFormatPr defaultColWidth="8.75" defaultRowHeight="13.5" x14ac:dyDescent="0.3"/>
  <cols>
    <col min="1" max="1" width="1.625" style="1" customWidth="1"/>
    <col min="2" max="2" width="10.125" style="1" customWidth="1"/>
    <col min="3" max="3" width="12.25" style="1" customWidth="1"/>
    <col min="4" max="4" width="12" style="1" customWidth="1"/>
    <col min="5" max="5" width="12.375" style="1" customWidth="1"/>
    <col min="6" max="8" width="11.25" style="1" customWidth="1"/>
    <col min="9" max="16384" width="8.75" style="1"/>
  </cols>
  <sheetData>
    <row r="1" spans="2:8" ht="14.25" thickBot="1" x14ac:dyDescent="0.35"/>
    <row r="2" spans="2:8" ht="27.75" thickBot="1" x14ac:dyDescent="0.35">
      <c r="B2" s="20" t="s">
        <v>3</v>
      </c>
      <c r="C2" s="21" t="s">
        <v>4</v>
      </c>
      <c r="D2" s="21" t="s">
        <v>24</v>
      </c>
      <c r="E2" s="21" t="s">
        <v>5</v>
      </c>
      <c r="F2" s="22" t="s">
        <v>6</v>
      </c>
      <c r="G2" s="22" t="s">
        <v>7</v>
      </c>
      <c r="H2" s="22" t="s">
        <v>8</v>
      </c>
    </row>
    <row r="3" spans="2:8" x14ac:dyDescent="0.3">
      <c r="B3" s="24" t="s">
        <v>25</v>
      </c>
      <c r="C3" s="25" t="s">
        <v>16</v>
      </c>
      <c r="D3" s="25" t="s">
        <v>14</v>
      </c>
      <c r="E3" s="38">
        <v>45524</v>
      </c>
      <c r="F3" s="27">
        <v>59000</v>
      </c>
      <c r="G3" s="27">
        <v>53499.999999999978</v>
      </c>
      <c r="H3" s="41">
        <v>87</v>
      </c>
    </row>
    <row r="4" spans="2:8" x14ac:dyDescent="0.3">
      <c r="B4" s="2" t="s">
        <v>26</v>
      </c>
      <c r="C4" s="34" t="s">
        <v>20</v>
      </c>
      <c r="D4" s="34" t="s">
        <v>11</v>
      </c>
      <c r="E4" s="39">
        <v>45525</v>
      </c>
      <c r="F4" s="14">
        <v>13000</v>
      </c>
      <c r="G4" s="14">
        <v>11000</v>
      </c>
      <c r="H4" s="42">
        <v>98</v>
      </c>
    </row>
    <row r="5" spans="2:8" x14ac:dyDescent="0.3">
      <c r="B5" s="2" t="s">
        <v>27</v>
      </c>
      <c r="C5" s="34" t="s">
        <v>12</v>
      </c>
      <c r="D5" s="34" t="s">
        <v>10</v>
      </c>
      <c r="E5" s="39">
        <v>45526</v>
      </c>
      <c r="F5" s="14">
        <v>24500</v>
      </c>
      <c r="G5" s="14">
        <v>20000</v>
      </c>
      <c r="H5" s="42">
        <v>325</v>
      </c>
    </row>
    <row r="6" spans="2:8" x14ac:dyDescent="0.3">
      <c r="B6" s="2" t="s">
        <v>28</v>
      </c>
      <c r="C6" s="34" t="s">
        <v>17</v>
      </c>
      <c r="D6" s="34" t="s">
        <v>14</v>
      </c>
      <c r="E6" s="39">
        <v>45509</v>
      </c>
      <c r="F6" s="14">
        <v>49000</v>
      </c>
      <c r="G6" s="14">
        <v>34500</v>
      </c>
      <c r="H6" s="42">
        <v>374</v>
      </c>
    </row>
    <row r="7" spans="2:8" x14ac:dyDescent="0.3">
      <c r="B7" s="2" t="s">
        <v>29</v>
      </c>
      <c r="C7" s="34" t="s">
        <v>22</v>
      </c>
      <c r="D7" s="34" t="s">
        <v>10</v>
      </c>
      <c r="E7" s="39">
        <v>45520</v>
      </c>
      <c r="F7" s="14">
        <v>58700</v>
      </c>
      <c r="G7" s="14">
        <v>51500</v>
      </c>
      <c r="H7" s="42">
        <v>78</v>
      </c>
    </row>
    <row r="8" spans="2:8" x14ac:dyDescent="0.3">
      <c r="B8" s="2" t="s">
        <v>30</v>
      </c>
      <c r="C8" s="34" t="s">
        <v>18</v>
      </c>
      <c r="D8" s="34" t="s">
        <v>14</v>
      </c>
      <c r="E8" s="39">
        <v>45512</v>
      </c>
      <c r="F8" s="14">
        <v>24000</v>
      </c>
      <c r="G8" s="14">
        <v>20000</v>
      </c>
      <c r="H8" s="42">
        <v>254</v>
      </c>
    </row>
    <row r="9" spans="2:8" x14ac:dyDescent="0.3">
      <c r="B9" s="2" t="s">
        <v>31</v>
      </c>
      <c r="C9" s="34" t="s">
        <v>19</v>
      </c>
      <c r="D9" s="34" t="s">
        <v>11</v>
      </c>
      <c r="E9" s="39">
        <v>45516</v>
      </c>
      <c r="F9" s="14">
        <v>18000</v>
      </c>
      <c r="G9" s="14">
        <v>13600</v>
      </c>
      <c r="H9" s="42">
        <v>218</v>
      </c>
    </row>
    <row r="10" spans="2:8" x14ac:dyDescent="0.3">
      <c r="B10" s="16" t="s">
        <v>32</v>
      </c>
      <c r="C10" s="17" t="s">
        <v>21</v>
      </c>
      <c r="D10" s="17" t="s">
        <v>11</v>
      </c>
      <c r="E10" s="44">
        <v>45520</v>
      </c>
      <c r="F10" s="18">
        <v>21700</v>
      </c>
      <c r="G10" s="18">
        <v>18600</v>
      </c>
      <c r="H10" s="45">
        <v>328</v>
      </c>
    </row>
    <row r="11" spans="2:8" x14ac:dyDescent="0.3">
      <c r="B11" s="57" t="s">
        <v>34</v>
      </c>
      <c r="C11" s="57"/>
      <c r="D11" s="57"/>
      <c r="E11" s="57"/>
      <c r="F11" s="57"/>
      <c r="G11" s="57"/>
      <c r="H11" s="35">
        <f>DAVERAGE(B2:H10,6,D2:D3)</f>
        <v>35999.999999999993</v>
      </c>
    </row>
    <row r="13" spans="2:8" ht="14.25" thickBot="1" x14ac:dyDescent="0.35"/>
    <row r="14" spans="2:8" ht="14.25" thickBot="1" x14ac:dyDescent="0.35">
      <c r="B14" s="21" t="s">
        <v>24</v>
      </c>
      <c r="C14" s="22" t="s">
        <v>8</v>
      </c>
    </row>
    <row r="15" spans="2:8" x14ac:dyDescent="0.3">
      <c r="B15" s="1" t="s">
        <v>35</v>
      </c>
      <c r="C15" s="1" t="s">
        <v>36</v>
      </c>
    </row>
    <row r="17" spans="2:6" ht="14.25" thickBot="1" x14ac:dyDescent="0.35"/>
    <row r="18" spans="2:6" ht="27.75" thickBot="1" x14ac:dyDescent="0.35">
      <c r="B18" s="20" t="s">
        <v>3</v>
      </c>
      <c r="C18" s="21" t="s">
        <v>4</v>
      </c>
      <c r="D18" s="22" t="s">
        <v>6</v>
      </c>
      <c r="E18" s="22" t="s">
        <v>7</v>
      </c>
      <c r="F18" s="22" t="s">
        <v>8</v>
      </c>
    </row>
    <row r="19" spans="2:6" x14ac:dyDescent="0.3">
      <c r="B19" s="2" t="s">
        <v>27</v>
      </c>
      <c r="C19" s="34" t="s">
        <v>12</v>
      </c>
      <c r="D19" s="14">
        <v>24500</v>
      </c>
      <c r="E19" s="14">
        <v>20000</v>
      </c>
      <c r="F19" s="42">
        <v>325</v>
      </c>
    </row>
    <row r="20" spans="2:6" x14ac:dyDescent="0.3">
      <c r="B20" s="2" t="s">
        <v>31</v>
      </c>
      <c r="C20" s="34" t="s">
        <v>19</v>
      </c>
      <c r="D20" s="14">
        <v>18000</v>
      </c>
      <c r="E20" s="14">
        <v>13600</v>
      </c>
      <c r="F20" s="42">
        <v>218</v>
      </c>
    </row>
    <row r="21" spans="2:6" x14ac:dyDescent="0.3">
      <c r="B21" s="16" t="s">
        <v>32</v>
      </c>
      <c r="C21" s="17" t="s">
        <v>21</v>
      </c>
      <c r="D21" s="18">
        <v>21700</v>
      </c>
      <c r="E21" s="18">
        <v>18600</v>
      </c>
      <c r="F21" s="45">
        <v>328</v>
      </c>
    </row>
  </sheetData>
  <mergeCells count="1">
    <mergeCell ref="B11:G11"/>
  </mergeCells>
  <phoneticPr fontId="2" type="noConversion"/>
  <conditionalFormatting sqref="B3:H10">
    <cfRule type="expression" dxfId="1" priority="1">
      <formula>$H3&gt;=300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8"/>
  <sheetViews>
    <sheetView zoomScaleNormal="100" workbookViewId="0">
      <selection activeCell="D20" sqref="D20"/>
    </sheetView>
  </sheetViews>
  <sheetFormatPr defaultColWidth="8.75" defaultRowHeight="13.5" x14ac:dyDescent="0.3"/>
  <cols>
    <col min="1" max="1" width="1.625" style="1" customWidth="1"/>
    <col min="2" max="2" width="10.125" style="1" customWidth="1"/>
    <col min="3" max="3" width="12.25" style="1" customWidth="1"/>
    <col min="4" max="4" width="13.75" style="1" bestFit="1" customWidth="1"/>
    <col min="5" max="5" width="12.375" style="1" customWidth="1"/>
    <col min="6" max="8" width="11.25" style="1" customWidth="1"/>
    <col min="9" max="16384" width="8.75" style="1"/>
  </cols>
  <sheetData>
    <row r="1" spans="2:8" ht="14.25" thickBot="1" x14ac:dyDescent="0.35"/>
    <row r="2" spans="2:8" ht="27.75" thickBot="1" x14ac:dyDescent="0.35">
      <c r="B2" s="20" t="s">
        <v>3</v>
      </c>
      <c r="C2" s="21" t="s">
        <v>4</v>
      </c>
      <c r="D2" s="21" t="s">
        <v>24</v>
      </c>
      <c r="E2" s="21" t="s">
        <v>5</v>
      </c>
      <c r="F2" s="22" t="s">
        <v>6</v>
      </c>
      <c r="G2" s="22" t="s">
        <v>7</v>
      </c>
      <c r="H2" s="22" t="s">
        <v>8</v>
      </c>
    </row>
    <row r="3" spans="2:8" x14ac:dyDescent="0.3">
      <c r="B3" s="24" t="s">
        <v>26</v>
      </c>
      <c r="C3" s="25" t="s">
        <v>20</v>
      </c>
      <c r="D3" s="25" t="s">
        <v>11</v>
      </c>
      <c r="E3" s="38">
        <v>45525</v>
      </c>
      <c r="F3" s="27">
        <v>13000</v>
      </c>
      <c r="G3" s="27">
        <v>11000</v>
      </c>
      <c r="H3" s="41">
        <v>98</v>
      </c>
    </row>
    <row r="4" spans="2:8" x14ac:dyDescent="0.3">
      <c r="B4" s="2" t="s">
        <v>31</v>
      </c>
      <c r="C4" s="34" t="s">
        <v>19</v>
      </c>
      <c r="D4" s="34" t="s">
        <v>11</v>
      </c>
      <c r="E4" s="39">
        <v>45516</v>
      </c>
      <c r="F4" s="14">
        <v>18000</v>
      </c>
      <c r="G4" s="14">
        <v>13600</v>
      </c>
      <c r="H4" s="42">
        <v>218</v>
      </c>
    </row>
    <row r="5" spans="2:8" x14ac:dyDescent="0.3">
      <c r="B5" s="2" t="s">
        <v>32</v>
      </c>
      <c r="C5" s="34" t="s">
        <v>21</v>
      </c>
      <c r="D5" s="34" t="s">
        <v>11</v>
      </c>
      <c r="E5" s="39">
        <v>45520</v>
      </c>
      <c r="F5" s="14">
        <v>21700</v>
      </c>
      <c r="G5" s="14">
        <v>18600</v>
      </c>
      <c r="H5" s="42">
        <v>328</v>
      </c>
    </row>
    <row r="6" spans="2:8" x14ac:dyDescent="0.3">
      <c r="B6" s="2"/>
      <c r="C6" s="34"/>
      <c r="D6" s="3" t="s">
        <v>40</v>
      </c>
      <c r="E6" s="39"/>
      <c r="F6" s="14"/>
      <c r="G6" s="14"/>
      <c r="H6" s="42">
        <f>SUBTOTAL(1,H3:H5)</f>
        <v>214.66666666666666</v>
      </c>
    </row>
    <row r="7" spans="2:8" x14ac:dyDescent="0.3">
      <c r="B7" s="2"/>
      <c r="C7" s="34">
        <f>SUBTOTAL(3,C3:C5)</f>
        <v>3</v>
      </c>
      <c r="D7" s="3" t="s">
        <v>37</v>
      </c>
      <c r="E7" s="39"/>
      <c r="F7" s="14"/>
      <c r="G7" s="14"/>
      <c r="H7" s="42"/>
    </row>
    <row r="8" spans="2:8" x14ac:dyDescent="0.3">
      <c r="B8" s="2" t="s">
        <v>27</v>
      </c>
      <c r="C8" s="34" t="s">
        <v>12</v>
      </c>
      <c r="D8" s="34" t="s">
        <v>10</v>
      </c>
      <c r="E8" s="39">
        <v>45526</v>
      </c>
      <c r="F8" s="14">
        <v>24500</v>
      </c>
      <c r="G8" s="14">
        <v>20000</v>
      </c>
      <c r="H8" s="42">
        <v>325</v>
      </c>
    </row>
    <row r="9" spans="2:8" x14ac:dyDescent="0.3">
      <c r="B9" s="2" t="s">
        <v>29</v>
      </c>
      <c r="C9" s="34" t="s">
        <v>22</v>
      </c>
      <c r="D9" s="34" t="s">
        <v>10</v>
      </c>
      <c r="E9" s="39">
        <v>45520</v>
      </c>
      <c r="F9" s="14">
        <v>58700</v>
      </c>
      <c r="G9" s="14">
        <v>51500</v>
      </c>
      <c r="H9" s="42">
        <v>78</v>
      </c>
    </row>
    <row r="10" spans="2:8" x14ac:dyDescent="0.3">
      <c r="B10" s="2"/>
      <c r="C10" s="34"/>
      <c r="D10" s="3" t="s">
        <v>41</v>
      </c>
      <c r="E10" s="39"/>
      <c r="F10" s="14"/>
      <c r="G10" s="14"/>
      <c r="H10" s="42">
        <f>SUBTOTAL(1,H8:H9)</f>
        <v>201.5</v>
      </c>
    </row>
    <row r="11" spans="2:8" x14ac:dyDescent="0.3">
      <c r="B11" s="2"/>
      <c r="C11" s="34">
        <f>SUBTOTAL(3,C8:C9)</f>
        <v>2</v>
      </c>
      <c r="D11" s="3" t="s">
        <v>38</v>
      </c>
      <c r="E11" s="39"/>
      <c r="F11" s="14"/>
      <c r="G11" s="14"/>
      <c r="H11" s="42"/>
    </row>
    <row r="12" spans="2:8" x14ac:dyDescent="0.3">
      <c r="B12" s="2" t="s">
        <v>25</v>
      </c>
      <c r="C12" s="34" t="s">
        <v>16</v>
      </c>
      <c r="D12" s="34" t="s">
        <v>14</v>
      </c>
      <c r="E12" s="39">
        <v>45524</v>
      </c>
      <c r="F12" s="14">
        <v>59000</v>
      </c>
      <c r="G12" s="14">
        <v>52000</v>
      </c>
      <c r="H12" s="42">
        <v>87</v>
      </c>
    </row>
    <row r="13" spans="2:8" x14ac:dyDescent="0.3">
      <c r="B13" s="2" t="s">
        <v>28</v>
      </c>
      <c r="C13" s="34" t="s">
        <v>17</v>
      </c>
      <c r="D13" s="34" t="s">
        <v>14</v>
      </c>
      <c r="E13" s="39">
        <v>45509</v>
      </c>
      <c r="F13" s="14">
        <v>49000</v>
      </c>
      <c r="G13" s="14">
        <v>34500</v>
      </c>
      <c r="H13" s="42">
        <v>374</v>
      </c>
    </row>
    <row r="14" spans="2:8" ht="14.25" thickBot="1" x14ac:dyDescent="0.35">
      <c r="B14" s="10" t="s">
        <v>30</v>
      </c>
      <c r="C14" s="11" t="s">
        <v>18</v>
      </c>
      <c r="D14" s="11" t="s">
        <v>14</v>
      </c>
      <c r="E14" s="40">
        <v>45512</v>
      </c>
      <c r="F14" s="15">
        <v>24000</v>
      </c>
      <c r="G14" s="15">
        <v>20000</v>
      </c>
      <c r="H14" s="43">
        <v>254</v>
      </c>
    </row>
    <row r="15" spans="2:8" x14ac:dyDescent="0.3">
      <c r="B15" s="36"/>
      <c r="C15" s="36"/>
      <c r="D15" s="37" t="s">
        <v>42</v>
      </c>
      <c r="E15" s="46"/>
      <c r="F15" s="19"/>
      <c r="G15" s="19"/>
      <c r="H15" s="47">
        <f>SUBTOTAL(1,H12:H14)</f>
        <v>238.33333333333334</v>
      </c>
    </row>
    <row r="16" spans="2:8" x14ac:dyDescent="0.3">
      <c r="B16" s="36"/>
      <c r="C16" s="36">
        <f>SUBTOTAL(3,C12:C14)</f>
        <v>3</v>
      </c>
      <c r="D16" s="37" t="s">
        <v>39</v>
      </c>
      <c r="E16" s="46"/>
      <c r="F16" s="19"/>
      <c r="G16" s="19"/>
      <c r="H16" s="47"/>
    </row>
    <row r="17" spans="2:8" x14ac:dyDescent="0.3">
      <c r="B17" s="36"/>
      <c r="C17" s="36"/>
      <c r="D17" s="37" t="s">
        <v>1</v>
      </c>
      <c r="E17" s="46"/>
      <c r="F17" s="19"/>
      <c r="G17" s="19"/>
      <c r="H17" s="47">
        <f>SUBTOTAL(1,H3:H14)</f>
        <v>220.25</v>
      </c>
    </row>
    <row r="18" spans="2:8" x14ac:dyDescent="0.3">
      <c r="B18" s="36"/>
      <c r="C18" s="36">
        <f>SUBTOTAL(3,C3:C14)</f>
        <v>8</v>
      </c>
      <c r="D18" s="37" t="s">
        <v>0</v>
      </c>
      <c r="E18" s="46"/>
      <c r="F18" s="19"/>
      <c r="G18" s="19"/>
      <c r="H18" s="47"/>
    </row>
  </sheetData>
  <sortState ref="B3:H14">
    <sortCondition descending="1" ref="D3:D14"/>
  </sortState>
  <phoneticPr fontId="2" type="noConversion"/>
  <conditionalFormatting sqref="B3:H18">
    <cfRule type="expression" dxfId="0" priority="1">
      <formula>$H3&gt;=300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분류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KPC</cp:lastModifiedBy>
  <dcterms:created xsi:type="dcterms:W3CDTF">2023-07-20T01:12:47Z</dcterms:created>
  <dcterms:modified xsi:type="dcterms:W3CDTF">2024-09-23T04:22:53Z</dcterms:modified>
</cp:coreProperties>
</file>